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<sst xmlns="http://schemas.openxmlformats.org/spreadsheetml/2006/main" count="66" uniqueCount="45">
  <si>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Determination des cadences de livraison</t>
  </si>
  <si>
    <t>P = prix</t>
  </si>
  <si>
    <t>J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</si>
  <si>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</si>
  <si>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</si>
  <si>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</si>
  <si>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</si>
  <si>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</si>
  <si>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</si>
  <si>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</si>
  <si>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</si>
  <si>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Octobre</t>
  </si>
  <si>
    <t>Besoin</t>
  </si>
  <si>
    <t>SI</t>
  </si>
  <si>
    <t>Livraison</t>
  </si>
  <si>
    <t>St après Liv.</t>
  </si>
  <si>
    <t>Conso</t>
  </si>
  <si>
    <t>SF</t>
  </si>
  <si>
    <t xml:space="preserve">SI = </t>
  </si>
  <si>
    <t>1 mois = 1</t>
  </si>
  <si>
    <t>Sept</t>
  </si>
  <si>
    <t>SS =</t>
  </si>
  <si>
    <t>1,5 mois = 1,5</t>
  </si>
  <si>
    <t>F</t>
  </si>
  <si>
    <t>Lot économique constant</t>
  </si>
  <si>
    <t>Nove</t>
  </si>
  <si>
    <t>Déc</t>
  </si>
  <si>
    <t>Janv</t>
  </si>
  <si>
    <t>Fév</t>
  </si>
  <si>
    <t>Sinon Chiffre</t>
  </si>
  <si>
    <t>Q = Consommation annuelle</t>
  </si>
  <si>
    <t>t = Taux de posession</t>
  </si>
  <si>
    <t>Ca = Cout de passation</t>
  </si>
  <si>
    <t>Q =</t>
  </si>
  <si>
    <t>P =</t>
  </si>
  <si>
    <t>t =</t>
  </si>
  <si>
    <t>Ca =</t>
  </si>
  <si>
    <t>2Ca</t>
  </si>
  <si>
    <t>=</t>
  </si>
  <si>
    <t xml:space="preserve"> Q.P.t</t>
  </si>
  <si>
    <t>N = Rac. Car.</t>
  </si>
  <si>
    <t xml:space="preserve">L = </t>
  </si>
  <si>
    <t>Q</t>
  </si>
  <si>
    <t>N</t>
  </si>
  <si>
    <t>Zone de saisie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</si>
</sst>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" fontId="4" fillId="0" borderId="9" xfId="0" applyNumberFormat="1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6" fontId="4" fillId="0" borderId="8" xfId="0" applyNumberFormat="1" applyFont="1" applyFill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16" fontId="4" fillId="0" borderId="7" xfId="0" applyNumberFormat="1" applyFont="1" applyBorder="1" applyAlignment="1">
      <alignment horizontal="center"/>
    </xf>
    <xf numFmtId="16" fontId="4" fillId="0" borderId="7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/>
    </xf>
    <xf numFmtId="9" fontId="0" fillId="3" borderId="5" xfId="0" applyNumberFormat="1" applyFill="1" applyBorder="1" applyAlignment="1">
      <alignment horizontal="center"/>
    </xf>
    <xf numFmtId="0" fontId="0" fillId="3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3.00390625" style="0" customWidth="1"/>
    <col min="2" max="2" width="6.57421875" style="0" bestFit="1" customWidth="1"/>
    <col min="3" max="3" width="6.421875" style="0" bestFit="1" customWidth="1"/>
    <col min="4" max="4" width="6.7109375" style="0" bestFit="1" customWidth="1"/>
    <col min="5" max="5" width="7.00390625" style="0" bestFit="1" customWidth="1"/>
    <col min="6" max="6" width="6.57421875" style="0" bestFit="1" customWidth="1"/>
    <col min="7" max="7" width="6.421875" style="0" bestFit="1" customWidth="1"/>
    <col min="8" max="8" width="5.8515625" style="0" bestFit="1" customWidth="1"/>
    <col min="9" max="10" width="7.140625" style="0" bestFit="1" customWidth="1"/>
    <col min="11" max="11" width="7.57421875" style="0" bestFit="1" customWidth="1"/>
    <col min="12" max="12" width="6.00390625" style="0" customWidth="1"/>
    <col min="13" max="13" width="6.421875" style="0" customWidth="1"/>
    <col min="14" max="14" width="6.00390625" style="0" customWidth="1"/>
    <col min="15" max="15" width="4.00390625" style="0" customWidth="1"/>
  </cols>
  <sheetData>
    <row r="1" ht="18">
      <c r="A1" s="18" t="s">
        <v>0</v>
      </c>
    </row>
    <row r="2" ht="15.75">
      <c r="A2" s="17" t="s">
        <v>24</v>
      </c>
    </row>
    <row r="3" ht="15.75">
      <c r="A3" s="17"/>
    </row>
    <row r="4" spans="1:5" ht="13.5" thickBot="1">
      <c r="A4" s="43" t="s">
        <v>30</v>
      </c>
      <c r="D4" s="10" t="s">
        <v>33</v>
      </c>
      <c r="E4" s="51">
        <v>6000</v>
      </c>
    </row>
    <row r="5" spans="1:8" ht="13.5" thickBot="1">
      <c r="A5" s="43" t="s">
        <v>1</v>
      </c>
      <c r="D5" s="10" t="s">
        <v>34</v>
      </c>
      <c r="E5" s="51">
        <v>12</v>
      </c>
      <c r="G5" s="54"/>
      <c r="H5" t="s">
        <v>44</v>
      </c>
    </row>
    <row r="6" spans="1:5" ht="12.75">
      <c r="A6" s="43" t="s">
        <v>31</v>
      </c>
      <c r="D6" s="10" t="s">
        <v>35</v>
      </c>
      <c r="E6" s="53">
        <v>0.1</v>
      </c>
    </row>
    <row r="7" spans="1:5" ht="12.75">
      <c r="A7" s="43" t="s">
        <v>32</v>
      </c>
      <c r="D7" s="10" t="s">
        <v>36</v>
      </c>
      <c r="E7" s="51">
        <v>100</v>
      </c>
    </row>
    <row r="8" ht="16.5" thickBot="1">
      <c r="A8" s="17"/>
    </row>
    <row r="9" spans="1:5" ht="13.5" thickBot="1">
      <c r="A9" s="44" t="s">
        <v>40</v>
      </c>
      <c r="B9" s="46" t="s">
        <v>39</v>
      </c>
      <c r="C9" s="35" t="s">
        <v>38</v>
      </c>
      <c r="D9" s="48">
        <f>IF(ISBLANK(E7),0,SQRT(E9))</f>
        <v>6</v>
      </c>
      <c r="E9" s="47">
        <f>IF(ISBLANK(E4),0,(E4*E5*E6)/(2*E7))</f>
        <v>36</v>
      </c>
    </row>
    <row r="10" ht="13.5" thickBot="1">
      <c r="B10" s="45" t="s">
        <v>37</v>
      </c>
    </row>
    <row r="11" spans="1:4" ht="13.5" thickBot="1">
      <c r="A11" s="44" t="s">
        <v>41</v>
      </c>
      <c r="B11" s="46" t="s">
        <v>42</v>
      </c>
      <c r="C11" s="35" t="s">
        <v>38</v>
      </c>
      <c r="D11" s="49">
        <f>IF(ISBLANK(D9),0,E4/D9)</f>
        <v>1000</v>
      </c>
    </row>
    <row r="12" spans="1:2" ht="12.75">
      <c r="A12" s="1"/>
      <c r="B12" s="35" t="s">
        <v>43</v>
      </c>
    </row>
    <row r="13" ht="12.75">
      <c r="A13" s="1"/>
    </row>
    <row r="14" spans="1:2" ht="12.75">
      <c r="A14" s="10" t="s">
        <v>18</v>
      </c>
      <c r="B14" s="50">
        <v>1000</v>
      </c>
    </row>
    <row r="15" spans="1:2" ht="12.75">
      <c r="A15" s="10" t="s">
        <v>21</v>
      </c>
      <c r="B15" s="51">
        <v>1</v>
      </c>
    </row>
    <row r="16" spans="1:2" ht="12.75">
      <c r="A16" s="12" t="s">
        <v>19</v>
      </c>
      <c r="B16" s="16"/>
    </row>
    <row r="17" spans="1:2" ht="12.75">
      <c r="A17" s="15" t="s">
        <v>22</v>
      </c>
      <c r="B17" s="16"/>
    </row>
    <row r="18" spans="1:2" ht="12.75">
      <c r="A18" s="41" t="s">
        <v>29</v>
      </c>
      <c r="B18" s="3"/>
    </row>
    <row r="19" spans="1:2" ht="12.75">
      <c r="A19" s="14" t="s">
        <v>14</v>
      </c>
      <c r="B19" s="7">
        <f>D11</f>
        <v>1000</v>
      </c>
    </row>
    <row r="20" spans="1:2" ht="12.75">
      <c r="A20" s="12"/>
      <c r="B20" s="3"/>
    </row>
    <row r="21" spans="1:15" ht="12.75">
      <c r="A21" s="40"/>
      <c r="B21" s="7" t="s">
        <v>3</v>
      </c>
      <c r="C21" s="6" t="s">
        <v>4</v>
      </c>
      <c r="D21" s="7" t="s">
        <v>5</v>
      </c>
      <c r="E21" s="6" t="s">
        <v>6</v>
      </c>
      <c r="F21" s="7" t="s">
        <v>7</v>
      </c>
      <c r="G21" s="6" t="s">
        <v>8</v>
      </c>
      <c r="H21" s="7" t="s">
        <v>9</v>
      </c>
      <c r="I21" s="6" t="s">
        <v>10</v>
      </c>
      <c r="J21" s="7" t="s">
        <v>20</v>
      </c>
      <c r="K21" s="6" t="s">
        <v>11</v>
      </c>
      <c r="L21" s="7" t="s">
        <v>25</v>
      </c>
      <c r="M21" s="7" t="s">
        <v>26</v>
      </c>
      <c r="N21" s="14" t="s">
        <v>27</v>
      </c>
      <c r="O21" s="14" t="s">
        <v>28</v>
      </c>
    </row>
    <row r="22" spans="1:15" ht="12.75">
      <c r="A22" s="39" t="s">
        <v>16</v>
      </c>
      <c r="B22" s="50">
        <v>800</v>
      </c>
      <c r="C22" s="52">
        <v>300</v>
      </c>
      <c r="D22" s="50">
        <v>600</v>
      </c>
      <c r="E22" s="52">
        <v>900</v>
      </c>
      <c r="F22" s="50">
        <v>400</v>
      </c>
      <c r="G22" s="52">
        <v>300</v>
      </c>
      <c r="H22" s="50">
        <v>200</v>
      </c>
      <c r="I22" s="52">
        <v>100</v>
      </c>
      <c r="J22" s="50">
        <v>900</v>
      </c>
      <c r="K22" s="52">
        <v>800</v>
      </c>
      <c r="L22" s="50">
        <v>400</v>
      </c>
      <c r="M22" s="50">
        <v>300</v>
      </c>
      <c r="N22" s="51">
        <v>900</v>
      </c>
      <c r="O22" s="51">
        <v>400</v>
      </c>
    </row>
    <row r="23" spans="1:15" ht="12.75">
      <c r="A23" s="1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0"/>
      <c r="O23" s="20"/>
    </row>
    <row r="24" spans="1:13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5" ht="12.75">
      <c r="A25" s="36"/>
      <c r="B25" s="7" t="s">
        <v>3</v>
      </c>
      <c r="C25" s="6" t="s">
        <v>4</v>
      </c>
      <c r="D25" s="7" t="s">
        <v>5</v>
      </c>
      <c r="E25" s="6" t="s">
        <v>6</v>
      </c>
      <c r="F25" s="7" t="s">
        <v>7</v>
      </c>
      <c r="G25" s="6" t="s">
        <v>8</v>
      </c>
      <c r="H25" s="7" t="s">
        <v>9</v>
      </c>
      <c r="I25" s="6" t="s">
        <v>10</v>
      </c>
      <c r="J25" s="7" t="s">
        <v>20</v>
      </c>
      <c r="K25" s="6" t="s">
        <v>11</v>
      </c>
      <c r="L25" s="7" t="s">
        <v>25</v>
      </c>
      <c r="M25" s="7" t="s">
        <v>26</v>
      </c>
      <c r="N25" s="12"/>
      <c r="O25" s="12"/>
    </row>
    <row r="26" spans="1:15" ht="12.75">
      <c r="A26" s="5" t="s">
        <v>12</v>
      </c>
      <c r="B26" s="7">
        <f>IF(ISBLANK($B$15),0,IF($B$15=1,B30+C30,IF($B$15=1.5,B30+C30+(D30/2),B30+$B$15)))</f>
        <v>1100</v>
      </c>
      <c r="C26" s="7">
        <f aca="true" t="shared" si="0" ref="C26:M26">IF(ISBLANK($B$15),0,IF($B$15=1,C30+D30,IF($B$15=1.5,C30+D30+(E30/2),C30+$B$15)))</f>
        <v>900</v>
      </c>
      <c r="D26" s="7">
        <f t="shared" si="0"/>
        <v>1500</v>
      </c>
      <c r="E26" s="7">
        <f t="shared" si="0"/>
        <v>1300</v>
      </c>
      <c r="F26" s="7">
        <f t="shared" si="0"/>
        <v>700</v>
      </c>
      <c r="G26" s="7">
        <f t="shared" si="0"/>
        <v>500</v>
      </c>
      <c r="H26" s="7">
        <f t="shared" si="0"/>
        <v>300</v>
      </c>
      <c r="I26" s="7">
        <f t="shared" si="0"/>
        <v>1000</v>
      </c>
      <c r="J26" s="7">
        <f t="shared" si="0"/>
        <v>1700</v>
      </c>
      <c r="K26" s="7">
        <f t="shared" si="0"/>
        <v>1200</v>
      </c>
      <c r="L26" s="7">
        <f t="shared" si="0"/>
        <v>700</v>
      </c>
      <c r="M26" s="7">
        <f t="shared" si="0"/>
        <v>1200</v>
      </c>
      <c r="N26" s="3"/>
      <c r="O26" s="3"/>
    </row>
    <row r="27" spans="1:15" ht="12.75">
      <c r="A27" s="2" t="s">
        <v>13</v>
      </c>
      <c r="B27" s="8">
        <f>B14</f>
        <v>1000</v>
      </c>
      <c r="C27" s="11">
        <f>B31</f>
        <v>1200</v>
      </c>
      <c r="D27" s="3">
        <f aca="true" t="shared" si="1" ref="D27:M27">C31</f>
        <v>900</v>
      </c>
      <c r="E27" s="11">
        <f t="shared" si="1"/>
        <v>1300</v>
      </c>
      <c r="F27" s="3">
        <f t="shared" si="1"/>
        <v>400</v>
      </c>
      <c r="G27" s="11">
        <f t="shared" si="1"/>
        <v>1000</v>
      </c>
      <c r="H27" s="3">
        <f t="shared" si="1"/>
        <v>700</v>
      </c>
      <c r="I27" s="11">
        <f t="shared" si="1"/>
        <v>500</v>
      </c>
      <c r="J27" s="3">
        <f t="shared" si="1"/>
        <v>1400</v>
      </c>
      <c r="K27" s="11">
        <f t="shared" si="1"/>
        <v>1500</v>
      </c>
      <c r="L27" s="3">
        <f t="shared" si="1"/>
        <v>700</v>
      </c>
      <c r="M27" s="11">
        <f t="shared" si="1"/>
        <v>300</v>
      </c>
      <c r="N27" s="3"/>
      <c r="O27" s="3"/>
    </row>
    <row r="28" spans="1:15" ht="12.75">
      <c r="A28" s="2" t="s">
        <v>14</v>
      </c>
      <c r="B28" s="8">
        <f>IF(B27&lt;B26,$B$19,0)</f>
        <v>1000</v>
      </c>
      <c r="C28" s="8">
        <f aca="true" t="shared" si="2" ref="C28:M28">IF(C27&lt;C26,$B$19,0)</f>
        <v>0</v>
      </c>
      <c r="D28" s="8">
        <f t="shared" si="2"/>
        <v>1000</v>
      </c>
      <c r="E28" s="8">
        <f t="shared" si="2"/>
        <v>0</v>
      </c>
      <c r="F28" s="8">
        <f t="shared" si="2"/>
        <v>1000</v>
      </c>
      <c r="G28" s="8">
        <f t="shared" si="2"/>
        <v>0</v>
      </c>
      <c r="H28" s="8">
        <f t="shared" si="2"/>
        <v>0</v>
      </c>
      <c r="I28" s="8">
        <f t="shared" si="2"/>
        <v>1000</v>
      </c>
      <c r="J28" s="8">
        <f t="shared" si="2"/>
        <v>1000</v>
      </c>
      <c r="K28" s="8">
        <f t="shared" si="2"/>
        <v>0</v>
      </c>
      <c r="L28" s="8">
        <f t="shared" si="2"/>
        <v>0</v>
      </c>
      <c r="M28" s="8">
        <f t="shared" si="2"/>
        <v>1000</v>
      </c>
      <c r="N28" s="3"/>
      <c r="O28" s="3"/>
    </row>
    <row r="29" spans="1:15" ht="12.75">
      <c r="A29" s="2" t="s">
        <v>15</v>
      </c>
      <c r="B29" s="8">
        <f>B27+B28</f>
        <v>2000</v>
      </c>
      <c r="C29" s="8">
        <f aca="true" t="shared" si="3" ref="C29:M29">C27+C28</f>
        <v>1200</v>
      </c>
      <c r="D29" s="8">
        <f t="shared" si="3"/>
        <v>1900</v>
      </c>
      <c r="E29" s="8">
        <f t="shared" si="3"/>
        <v>1300</v>
      </c>
      <c r="F29" s="8">
        <f t="shared" si="3"/>
        <v>1400</v>
      </c>
      <c r="G29" s="8">
        <f t="shared" si="3"/>
        <v>1000</v>
      </c>
      <c r="H29" s="8">
        <f t="shared" si="3"/>
        <v>700</v>
      </c>
      <c r="I29" s="8">
        <f t="shared" si="3"/>
        <v>1500</v>
      </c>
      <c r="J29" s="8">
        <f t="shared" si="3"/>
        <v>2400</v>
      </c>
      <c r="K29" s="8">
        <f t="shared" si="3"/>
        <v>1500</v>
      </c>
      <c r="L29" s="8">
        <f t="shared" si="3"/>
        <v>700</v>
      </c>
      <c r="M29" s="8">
        <f t="shared" si="3"/>
        <v>1300</v>
      </c>
      <c r="N29" s="13" t="s">
        <v>2</v>
      </c>
      <c r="O29" s="13" t="s">
        <v>23</v>
      </c>
    </row>
    <row r="30" spans="1:15" ht="12.75">
      <c r="A30" s="5" t="s">
        <v>16</v>
      </c>
      <c r="B30" s="7">
        <f>IF(ISBLANK(B22),0,B22)</f>
        <v>800</v>
      </c>
      <c r="C30" s="7">
        <f aca="true" t="shared" si="4" ref="C30:O30">IF(ISBLANK(C22),0,C22)</f>
        <v>300</v>
      </c>
      <c r="D30" s="7">
        <f t="shared" si="4"/>
        <v>600</v>
      </c>
      <c r="E30" s="7">
        <f t="shared" si="4"/>
        <v>900</v>
      </c>
      <c r="F30" s="7">
        <f t="shared" si="4"/>
        <v>400</v>
      </c>
      <c r="G30" s="7">
        <f t="shared" si="4"/>
        <v>300</v>
      </c>
      <c r="H30" s="7">
        <f t="shared" si="4"/>
        <v>200</v>
      </c>
      <c r="I30" s="7">
        <f t="shared" si="4"/>
        <v>100</v>
      </c>
      <c r="J30" s="7">
        <f t="shared" si="4"/>
        <v>900</v>
      </c>
      <c r="K30" s="7">
        <f t="shared" si="4"/>
        <v>800</v>
      </c>
      <c r="L30" s="7">
        <f t="shared" si="4"/>
        <v>400</v>
      </c>
      <c r="M30" s="7">
        <f t="shared" si="4"/>
        <v>300</v>
      </c>
      <c r="N30" s="7">
        <f t="shared" si="4"/>
        <v>900</v>
      </c>
      <c r="O30" s="7">
        <f t="shared" si="4"/>
        <v>400</v>
      </c>
    </row>
    <row r="31" spans="1:15" ht="12.75">
      <c r="A31" s="4" t="s">
        <v>17</v>
      </c>
      <c r="B31" s="9">
        <f>B29-B30</f>
        <v>1200</v>
      </c>
      <c r="C31" s="9">
        <f aca="true" t="shared" si="5" ref="C31:M31">C29-C30</f>
        <v>900</v>
      </c>
      <c r="D31" s="9">
        <f t="shared" si="5"/>
        <v>1300</v>
      </c>
      <c r="E31" s="9">
        <f t="shared" si="5"/>
        <v>400</v>
      </c>
      <c r="F31" s="9">
        <f t="shared" si="5"/>
        <v>1000</v>
      </c>
      <c r="G31" s="9">
        <f t="shared" si="5"/>
        <v>700</v>
      </c>
      <c r="H31" s="9">
        <f t="shared" si="5"/>
        <v>500</v>
      </c>
      <c r="I31" s="9">
        <f t="shared" si="5"/>
        <v>1400</v>
      </c>
      <c r="J31" s="9">
        <f t="shared" si="5"/>
        <v>1500</v>
      </c>
      <c r="K31" s="9">
        <f t="shared" si="5"/>
        <v>700</v>
      </c>
      <c r="L31" s="9">
        <f t="shared" si="5"/>
        <v>300</v>
      </c>
      <c r="M31" s="9">
        <f t="shared" si="5"/>
        <v>1000</v>
      </c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4" spans="1:15" ht="12.75">
      <c r="A34" s="37"/>
      <c r="B34" s="24">
        <v>36161</v>
      </c>
      <c r="C34" s="25">
        <f>B35</f>
        <v>36175</v>
      </c>
      <c r="D34" s="25">
        <f aca="true" t="shared" si="6" ref="D34:M34">C35</f>
        <v>36206</v>
      </c>
      <c r="E34" s="25">
        <f t="shared" si="6"/>
        <v>36234</v>
      </c>
      <c r="F34" s="25">
        <f t="shared" si="6"/>
        <v>36265</v>
      </c>
      <c r="G34" s="25">
        <f t="shared" si="6"/>
        <v>36295</v>
      </c>
      <c r="H34" s="25">
        <f t="shared" si="6"/>
        <v>36326</v>
      </c>
      <c r="I34" s="25">
        <f t="shared" si="6"/>
        <v>36356</v>
      </c>
      <c r="J34" s="25">
        <f t="shared" si="6"/>
        <v>36387</v>
      </c>
      <c r="K34" s="25">
        <f t="shared" si="6"/>
        <v>36418</v>
      </c>
      <c r="L34" s="25">
        <f t="shared" si="6"/>
        <v>36448</v>
      </c>
      <c r="M34" s="26">
        <f t="shared" si="6"/>
        <v>36479</v>
      </c>
      <c r="N34" s="27">
        <v>36509</v>
      </c>
      <c r="O34" s="19"/>
    </row>
    <row r="35" spans="1:15" ht="12.75">
      <c r="A35" s="38"/>
      <c r="B35" s="28">
        <v>36175</v>
      </c>
      <c r="C35" s="29">
        <v>36206</v>
      </c>
      <c r="D35" s="28">
        <v>36234</v>
      </c>
      <c r="E35" s="29">
        <v>36265</v>
      </c>
      <c r="F35" s="28">
        <v>36295</v>
      </c>
      <c r="G35" s="29">
        <v>36326</v>
      </c>
      <c r="H35" s="28">
        <v>36356</v>
      </c>
      <c r="I35" s="29">
        <v>36387</v>
      </c>
      <c r="J35" s="28">
        <v>36418</v>
      </c>
      <c r="K35" s="29">
        <v>36448</v>
      </c>
      <c r="L35" s="29">
        <v>36479</v>
      </c>
      <c r="M35" s="28">
        <v>36509</v>
      </c>
      <c r="N35" s="30">
        <v>36524</v>
      </c>
      <c r="O35" s="19"/>
    </row>
    <row r="36" spans="1:15" ht="12.75">
      <c r="A36" s="31" t="s">
        <v>12</v>
      </c>
      <c r="B36" s="22">
        <f aca="true" t="shared" si="7" ref="B36:N36">IF($B$15=1,B40+C40,IF($B$15=1.5,B40+C40+(D40/2),B40+$B$15))</f>
        <v>950</v>
      </c>
      <c r="C36" s="22">
        <f t="shared" si="7"/>
        <v>1000</v>
      </c>
      <c r="D36" s="22">
        <f t="shared" si="7"/>
        <v>1200</v>
      </c>
      <c r="E36" s="22">
        <f t="shared" si="7"/>
        <v>1400</v>
      </c>
      <c r="F36" s="22">
        <f t="shared" si="7"/>
        <v>1000</v>
      </c>
      <c r="G36" s="22">
        <f t="shared" si="7"/>
        <v>600</v>
      </c>
      <c r="H36" s="22">
        <f t="shared" si="7"/>
        <v>400</v>
      </c>
      <c r="I36" s="22">
        <f t="shared" si="7"/>
        <v>650</v>
      </c>
      <c r="J36" s="22">
        <f t="shared" si="7"/>
        <v>1350</v>
      </c>
      <c r="K36" s="22">
        <f t="shared" si="7"/>
        <v>1450</v>
      </c>
      <c r="L36" s="22">
        <f t="shared" si="7"/>
        <v>950</v>
      </c>
      <c r="M36" s="31">
        <f t="shared" si="7"/>
        <v>500</v>
      </c>
      <c r="N36" s="13">
        <f t="shared" si="7"/>
        <v>150</v>
      </c>
      <c r="O36" s="3"/>
    </row>
    <row r="37" spans="1:15" ht="12.75">
      <c r="A37" s="32" t="s">
        <v>13</v>
      </c>
      <c r="B37" s="21">
        <f>B14</f>
        <v>1000</v>
      </c>
      <c r="C37" s="23">
        <f>B41</f>
        <v>600</v>
      </c>
      <c r="D37" s="16">
        <f aca="true" t="shared" si="8" ref="D37:N37">C41</f>
        <v>1050</v>
      </c>
      <c r="E37" s="23">
        <f t="shared" si="8"/>
        <v>1600</v>
      </c>
      <c r="F37" s="16">
        <f t="shared" si="8"/>
        <v>850</v>
      </c>
      <c r="G37" s="23">
        <f t="shared" si="8"/>
        <v>1200</v>
      </c>
      <c r="H37" s="16">
        <f t="shared" si="8"/>
        <v>850</v>
      </c>
      <c r="I37" s="23">
        <f t="shared" si="8"/>
        <v>600</v>
      </c>
      <c r="J37" s="16">
        <f t="shared" si="8"/>
        <v>1450</v>
      </c>
      <c r="K37" s="23">
        <f t="shared" si="8"/>
        <v>950</v>
      </c>
      <c r="L37" s="16">
        <f t="shared" si="8"/>
        <v>1100</v>
      </c>
      <c r="M37" s="33">
        <f t="shared" si="8"/>
        <v>500</v>
      </c>
      <c r="N37" s="23">
        <f t="shared" si="8"/>
        <v>150</v>
      </c>
      <c r="O37" s="3"/>
    </row>
    <row r="38" spans="1:15" ht="12.75">
      <c r="A38" s="32" t="s">
        <v>14</v>
      </c>
      <c r="B38" s="21">
        <f aca="true" t="shared" si="9" ref="B38:M38">IF(B37&lt;B36,$B$19,0)</f>
        <v>0</v>
      </c>
      <c r="C38" s="21">
        <f t="shared" si="9"/>
        <v>1000</v>
      </c>
      <c r="D38" s="21">
        <f t="shared" si="9"/>
        <v>1000</v>
      </c>
      <c r="E38" s="21">
        <f t="shared" si="9"/>
        <v>0</v>
      </c>
      <c r="F38" s="21">
        <f t="shared" si="9"/>
        <v>1000</v>
      </c>
      <c r="G38" s="21">
        <f t="shared" si="9"/>
        <v>0</v>
      </c>
      <c r="H38" s="21">
        <f t="shared" si="9"/>
        <v>0</v>
      </c>
      <c r="I38" s="21">
        <f t="shared" si="9"/>
        <v>1000</v>
      </c>
      <c r="J38" s="21">
        <f t="shared" si="9"/>
        <v>0</v>
      </c>
      <c r="K38" s="21">
        <f t="shared" si="9"/>
        <v>1000</v>
      </c>
      <c r="L38" s="21">
        <f t="shared" si="9"/>
        <v>0</v>
      </c>
      <c r="M38" s="32">
        <f t="shared" si="9"/>
        <v>0</v>
      </c>
      <c r="N38" s="21">
        <f>IF(N37&lt;=N36,$B$19,0)</f>
        <v>1000</v>
      </c>
      <c r="O38" s="3"/>
    </row>
    <row r="39" spans="1:15" ht="12.75">
      <c r="A39" s="32" t="s">
        <v>15</v>
      </c>
      <c r="B39" s="21">
        <f aca="true" t="shared" si="10" ref="B39:N39">B37+B38</f>
        <v>1000</v>
      </c>
      <c r="C39" s="21">
        <f t="shared" si="10"/>
        <v>1600</v>
      </c>
      <c r="D39" s="21">
        <f t="shared" si="10"/>
        <v>2050</v>
      </c>
      <c r="E39" s="21">
        <f t="shared" si="10"/>
        <v>1600</v>
      </c>
      <c r="F39" s="21">
        <f t="shared" si="10"/>
        <v>1850</v>
      </c>
      <c r="G39" s="21">
        <f t="shared" si="10"/>
        <v>1200</v>
      </c>
      <c r="H39" s="21">
        <f t="shared" si="10"/>
        <v>850</v>
      </c>
      <c r="I39" s="21">
        <f t="shared" si="10"/>
        <v>1600</v>
      </c>
      <c r="J39" s="21">
        <f t="shared" si="10"/>
        <v>1450</v>
      </c>
      <c r="K39" s="21">
        <f t="shared" si="10"/>
        <v>1950</v>
      </c>
      <c r="L39" s="21">
        <f t="shared" si="10"/>
        <v>1100</v>
      </c>
      <c r="M39" s="32">
        <f t="shared" si="10"/>
        <v>500</v>
      </c>
      <c r="N39" s="21">
        <f t="shared" si="10"/>
        <v>1150</v>
      </c>
      <c r="O39" s="16"/>
    </row>
    <row r="40" spans="1:15" ht="12.75">
      <c r="A40" s="34" t="s">
        <v>16</v>
      </c>
      <c r="B40" s="13">
        <f>B22/2</f>
        <v>400</v>
      </c>
      <c r="C40" s="13">
        <f>(B22+C22)/2</f>
        <v>550</v>
      </c>
      <c r="D40" s="13">
        <f aca="true" t="shared" si="11" ref="D40:M40">(C22+D22)/2</f>
        <v>450</v>
      </c>
      <c r="E40" s="13">
        <f t="shared" si="11"/>
        <v>750</v>
      </c>
      <c r="F40" s="13">
        <f t="shared" si="11"/>
        <v>650</v>
      </c>
      <c r="G40" s="13">
        <f t="shared" si="11"/>
        <v>350</v>
      </c>
      <c r="H40" s="13">
        <f t="shared" si="11"/>
        <v>250</v>
      </c>
      <c r="I40" s="13">
        <f t="shared" si="11"/>
        <v>150</v>
      </c>
      <c r="J40" s="13">
        <f t="shared" si="11"/>
        <v>500</v>
      </c>
      <c r="K40" s="13">
        <f t="shared" si="11"/>
        <v>850</v>
      </c>
      <c r="L40" s="13">
        <f t="shared" si="11"/>
        <v>600</v>
      </c>
      <c r="M40" s="13">
        <f t="shared" si="11"/>
        <v>350</v>
      </c>
      <c r="N40" s="13">
        <f>(M22)/2</f>
        <v>150</v>
      </c>
      <c r="O40" s="20"/>
    </row>
    <row r="41" spans="1:15" ht="12.75">
      <c r="A41" s="31" t="s">
        <v>17</v>
      </c>
      <c r="B41" s="22">
        <f aca="true" t="shared" si="12" ref="B41:N41">B39-B40</f>
        <v>600</v>
      </c>
      <c r="C41" s="22">
        <f t="shared" si="12"/>
        <v>1050</v>
      </c>
      <c r="D41" s="22">
        <f t="shared" si="12"/>
        <v>1600</v>
      </c>
      <c r="E41" s="22">
        <f t="shared" si="12"/>
        <v>850</v>
      </c>
      <c r="F41" s="22">
        <f t="shared" si="12"/>
        <v>1200</v>
      </c>
      <c r="G41" s="22">
        <f t="shared" si="12"/>
        <v>850</v>
      </c>
      <c r="H41" s="22">
        <f t="shared" si="12"/>
        <v>600</v>
      </c>
      <c r="I41" s="22">
        <f t="shared" si="12"/>
        <v>1450</v>
      </c>
      <c r="J41" s="22">
        <f t="shared" si="12"/>
        <v>950</v>
      </c>
      <c r="K41" s="22">
        <f t="shared" si="12"/>
        <v>1100</v>
      </c>
      <c r="L41" s="22">
        <f t="shared" si="12"/>
        <v>500</v>
      </c>
      <c r="M41" s="31">
        <f t="shared" si="12"/>
        <v>150</v>
      </c>
      <c r="N41" s="22">
        <f t="shared" si="12"/>
        <v>1000</v>
      </c>
      <c r="O41" s="3"/>
    </row>
    <row r="42" spans="1:14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Kitenge</cp:lastModifiedBy>
  <dcterms:created xsi:type="dcterms:W3CDTF">1999-11-28T16:56:21Z</dcterms:created>
  <dcterms:modified xsi:type="dcterms:W3CDTF">2002-09-23T02:08:59Z</dcterms:modified>
  <cp:category/>
  <cp:version/>
  <cp:contentType/>
  <cp:contentStatus/>
</cp:coreProperties>
</file>